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<sst xmlns="http://schemas.openxmlformats.org/spreadsheetml/2006/main" count="175" uniqueCount="67">
  <si>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</si>
  <si>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</si>
  <si>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</si>
  <si>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</si>
  <si>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</si>
  <si>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</si>
  <si>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</si>
  <si>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</si>
  <si>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</si>
  <si>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</si>
  <si>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</si>
  <si>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</si>
  <si>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</si>
  <si>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</si>
  <si>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</si>
  <si>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</si>
  <si>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</si>
  <si>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</si>
  <si>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</si>
  <si>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</si>
  <si>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</si>
  <si>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</si>
  <si>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</si>
  <si>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</si>
  <si>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</si>
  <si>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</si>
  <si>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</si>
  <si>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</si>
  <si>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</si>
  <si>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</si>
  <si>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</si>
  <si>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</si>
  <si>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</si>
  <si>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</si>
  <si>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</si>
  <si>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</si>
  <si>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</si>
  <si>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</si>
  <si>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</si>
  <si>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</si>
  <si>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</si>
  <si>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</si>
  <si>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</si>
  <si>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</si>
  <si>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</si>
  <si>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</si>
  <si>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</si>
  <si>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</si>
  <si>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</si>
  <si>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</si>
  <si>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</si>
  <si>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</si>
  <si>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</si>
  <si>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</si>
  <si>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</si>
  <si>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</si>
  <si>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</si>
  <si>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</si>
  <si>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</si>
  <si>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</si>
  <si>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</si>
  <si>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</si>
  <si>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</si>
  <si>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</si>
  <si>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</si>
  <si>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</si>
  <si>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 "Шумихинская ЦРБ")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</si>
</sst>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000"/>
    <numFmt numFmtId="165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56"/>
      <name val="Calibri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65" fontId="3" fillId="34" borderId="11" xfId="0" applyNumberFormat="1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32" t="s">
        <v>65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32" t="s">
        <v>0</v>
      </c>
    </row>
    <row r="3" spans="1:16" ht="9.75" customHeight="1">
      <c r="A3" s="32" t="s">
        <v>66</v>
      </c>
      <c r="B3" s="32" t="s">
        <v>1</v>
      </c>
      <c r="C3" s="32" t="s">
        <v>1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1</v>
      </c>
      <c r="J3" s="32" t="s">
        <v>1</v>
      </c>
      <c r="K3" s="32" t="s">
        <v>1</v>
      </c>
      <c r="L3" s="28" t="s">
        <v>61</v>
      </c>
      <c r="M3" s="29"/>
      <c r="N3" s="29"/>
      <c r="O3" s="29"/>
      <c r="P3" s="29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30" t="s">
        <v>51</v>
      </c>
      <c r="C7" s="30"/>
      <c r="D7" s="30"/>
      <c r="E7" s="30"/>
      <c r="F7" s="30"/>
      <c r="G7" s="30"/>
      <c r="H7" s="9">
        <f>SUM(H8:H23)</f>
        <v>10.5</v>
      </c>
      <c r="I7" s="4">
        <f>IF(V_пр_1_8&gt;0,1,0)</f>
        <v>1</v>
      </c>
      <c r="J7" s="4"/>
      <c r="L7" s="14"/>
      <c r="M7" s="14"/>
      <c r="N7" s="14"/>
      <c r="O7" s="9">
        <f>SUM(O8:O23)</f>
        <v>8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0.0019534</v>
      </c>
      <c r="C8" s="4" t="s">
        <v>50</v>
      </c>
      <c r="D8" s="4" t="s">
        <v>50</v>
      </c>
      <c r="E8" s="2">
        <v>0.0016266</v>
      </c>
      <c r="F8" s="2">
        <f>IF(AND(B8=0,E8&gt;0),100,(IF(B8=0,0,E8/B8*100-100)))</f>
        <v>-16.729804443534363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0.006135</v>
      </c>
      <c r="C9" s="4" t="s">
        <v>50</v>
      </c>
      <c r="D9" s="4" t="s">
        <v>50</v>
      </c>
      <c r="E9" s="2">
        <v>0.0060606</v>
      </c>
      <c r="F9" s="2">
        <f>IF(AND(B9=0,E9&gt;0),100,(IF(B9=0,0,E9/B9*100-100)))</f>
        <v>-1.2127139364303048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0.0004348</v>
      </c>
      <c r="C10" s="4" t="s">
        <v>50</v>
      </c>
      <c r="D10" s="4" t="s">
        <v>50</v>
      </c>
      <c r="E10" s="2">
        <v>0.0005882</v>
      </c>
      <c r="F10" s="2">
        <f>IF(AND(B10=0,E10&gt;0),100,(IF(B10=0,0,E10/B10*100-100)))</f>
        <v>35.28058877644892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78.75">
      <c r="A11" s="17" t="s">
        <v>23</v>
      </c>
      <c r="B11" s="2">
        <v>0.002</v>
      </c>
      <c r="C11" s="4" t="s">
        <v>50</v>
      </c>
      <c r="D11" s="4" t="s">
        <v>50</v>
      </c>
      <c r="E11" s="2">
        <v>0.0007692</v>
      </c>
      <c r="F11" s="2">
        <f>IF(AND(B11=0,E11&gt;0),100,(IF(B11=0,0,E11/B11*100-100)))</f>
        <v>-61.54</v>
      </c>
      <c r="G11" s="4" t="s">
        <v>50</v>
      </c>
      <c r="H11" s="10">
        <f t="shared" si="1"/>
        <v>0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0.0005882</v>
      </c>
      <c r="C12" s="4" t="s">
        <v>50</v>
      </c>
      <c r="D12" s="4" t="s">
        <v>50</v>
      </c>
      <c r="E12" s="2">
        <v>0.0009091</v>
      </c>
      <c r="F12" s="2">
        <f>IF(AND(B12=0,E12&gt;0),100,(IF(B12=0,0,E12/B12*100-100)))</f>
        <v>54.5562733764026</v>
      </c>
      <c r="G12" s="4" t="s">
        <v>50</v>
      </c>
      <c r="H12" s="10">
        <f t="shared" si="1"/>
        <v>1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1</v>
      </c>
      <c r="P12" s="11">
        <f>IF(E12=N12,1,(IF(E12&gt;L12,0.5,0)))</f>
        <v>0.5</v>
      </c>
      <c r="Q12" s="12">
        <f t="shared" si="0"/>
        <v>1</v>
      </c>
    </row>
    <row r="13" spans="1:17" ht="33.75">
      <c r="A13" s="17" t="s">
        <v>25</v>
      </c>
      <c r="B13" s="4">
        <v>0.69</v>
      </c>
      <c r="C13" s="2">
        <v>0.95</v>
      </c>
      <c r="D13" s="4" t="s">
        <v>50</v>
      </c>
      <c r="E13" s="2">
        <v>0.762</v>
      </c>
      <c r="F13" s="4" t="s">
        <v>50</v>
      </c>
      <c r="G13" s="2">
        <f>IF(C13=0,0,E13/C13*100)</f>
        <v>80.21052631578948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0.0003113</v>
      </c>
      <c r="C14" s="4" t="s">
        <v>50</v>
      </c>
      <c r="D14" s="4" t="s">
        <v>50</v>
      </c>
      <c r="E14" s="2">
        <v>0.0004974</v>
      </c>
      <c r="F14" s="2">
        <f>IF(AND(B14=0,E14&gt;0),100,(IF(B14=0,0,E14/B14*100-100)))</f>
        <v>59.78156119498874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0.0049945</v>
      </c>
      <c r="C15" s="4" t="s">
        <v>50</v>
      </c>
      <c r="D15" s="4" t="s">
        <v>50</v>
      </c>
      <c r="E15" s="2">
        <v>0.0054334</v>
      </c>
      <c r="F15" s="2">
        <f>IF(AND(B15=0,E15&gt;0),100,(IF(B15=0,0,E15/B15*100-100)))</f>
        <v>8.787666433076382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0.0002344</v>
      </c>
      <c r="C16" s="2">
        <v>1</v>
      </c>
      <c r="D16" s="4" t="s">
        <v>50</v>
      </c>
      <c r="E16" s="2">
        <v>0.0003883</v>
      </c>
      <c r="F16" s="4" t="s">
        <v>50</v>
      </c>
      <c r="G16" s="2">
        <f>IF(C16=0,0,E16/C16*100)</f>
        <v>0.03883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0.0002553</v>
      </c>
      <c r="C17" s="2">
        <v>1</v>
      </c>
      <c r="D17" s="4" t="s">
        <v>50</v>
      </c>
      <c r="E17" s="2">
        <v>0.0002415</v>
      </c>
      <c r="F17" s="4" t="s">
        <v>50</v>
      </c>
      <c r="G17" s="2">
        <f>IF(C17=0,0,E17/C17*100)</f>
        <v>0.024149999999999998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0.0003376</v>
      </c>
      <c r="C18" s="2">
        <v>1</v>
      </c>
      <c r="D18" s="4" t="s">
        <v>50</v>
      </c>
      <c r="E18" s="2">
        <v>0.0007292</v>
      </c>
      <c r="F18" s="4" t="s">
        <v>50</v>
      </c>
      <c r="G18" s="2">
        <f>IF(C18=0,0,E18/C18*100)</f>
        <v>0.07292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0.006397</v>
      </c>
      <c r="C19" s="4" t="s">
        <v>50</v>
      </c>
      <c r="D19" s="4" t="s">
        <v>50</v>
      </c>
      <c r="E19" s="2">
        <v>0.004958</v>
      </c>
      <c r="F19" s="2">
        <f>IF(AND(B19=0,E19&gt;0),100,(IF(B19=0,0,E19/B19*100-100)))</f>
        <v>-22.494919493512583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0.0011503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1.91E-05</v>
      </c>
      <c r="C21" s="4" t="s">
        <v>50</v>
      </c>
      <c r="D21" s="4" t="s">
        <v>50</v>
      </c>
      <c r="E21" s="2">
        <v>3.55E-05</v>
      </c>
      <c r="F21" s="2">
        <f>IF(AND(B21=0,E21&gt;0),100,(IF(B21=0,0,E21/B21*100-100)))</f>
        <v>85.86387434554973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0.1075</v>
      </c>
      <c r="E22" s="2">
        <v>0.1164</v>
      </c>
      <c r="F22" s="2">
        <f>IF(AND(D22=0,E22&gt;0),100,(IF(D22=0,0,E22/D22*100-100)))</f>
        <v>8.279069767441854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0.00011953333333333334</v>
      </c>
      <c r="E23" s="2">
        <v>0.0001081</v>
      </c>
      <c r="F23" s="2">
        <f>IF(AND(D23=0,E23&gt;0),100,(IF(D23=0,0,E23/D23*100-100)))</f>
        <v>-9.564974902398234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30" t="s">
        <v>52</v>
      </c>
      <c r="C24" s="30"/>
      <c r="D24" s="30"/>
      <c r="E24" s="30"/>
      <c r="F24" s="30"/>
      <c r="G24" s="30"/>
      <c r="H24" s="10">
        <f>SUM(H25:H31)</f>
        <v>6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6</v>
      </c>
      <c r="P24" s="11">
        <f>SUM(P25:P31)</f>
        <v>0.5</v>
      </c>
      <c r="Q24" s="12">
        <f t="shared" si="0"/>
        <v>0</v>
      </c>
    </row>
    <row r="25" spans="1:17" s="24" customFormat="1" ht="22.5">
      <c r="A25" s="18" t="s">
        <v>36</v>
      </c>
      <c r="B25" s="19">
        <v>0.68</v>
      </c>
      <c r="C25" s="20">
        <v>0.95</v>
      </c>
      <c r="D25" s="19" t="s">
        <v>50</v>
      </c>
      <c r="E25" s="20">
        <v>0.72</v>
      </c>
      <c r="F25" s="19" t="s">
        <v>50</v>
      </c>
      <c r="G25" s="20">
        <f aca="true" t="shared" si="2" ref="G25:G30">IF(C25=0,0,E25/C25*100)</f>
        <v>75.78947368421053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0.534</v>
      </c>
      <c r="C26" s="2">
        <v>0.65</v>
      </c>
      <c r="D26" s="4" t="s">
        <v>50</v>
      </c>
      <c r="E26" s="2">
        <v>0.6364</v>
      </c>
      <c r="F26" s="4" t="s">
        <v>50</v>
      </c>
      <c r="G26" s="2">
        <f t="shared" si="2"/>
        <v>97.9076923076923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>IF(G26&gt;=100,1,0)</f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0.721</v>
      </c>
      <c r="C27" s="2">
        <v>0.7</v>
      </c>
      <c r="D27" s="4" t="s">
        <v>50</v>
      </c>
      <c r="E27" s="2">
        <v>0.725</v>
      </c>
      <c r="F27" s="4" t="s">
        <v>50</v>
      </c>
      <c r="G27" s="2">
        <f t="shared" si="2"/>
        <v>103.57142857142858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>IF(G27&gt;=100,1,0)</f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0.863</v>
      </c>
      <c r="C28" s="2">
        <v>0.7</v>
      </c>
      <c r="D28" s="4" t="s">
        <v>50</v>
      </c>
      <c r="E28" s="2">
        <v>0.6905</v>
      </c>
      <c r="F28" s="4" t="s">
        <v>50</v>
      </c>
      <c r="G28" s="2">
        <f t="shared" si="2"/>
        <v>98.64285714285715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>IF(G28&gt;=100,1,0)</f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0.8</v>
      </c>
      <c r="F29" s="4" t="s">
        <v>50</v>
      </c>
      <c r="G29" s="2">
        <f t="shared" si="2"/>
        <v>100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>IF(G29&gt;=100,1,0)</f>
        <v>1</v>
      </c>
      <c r="P29" s="11">
        <f>IF(E29&gt;L29,1,0)</f>
        <v>0</v>
      </c>
      <c r="Q29" s="12">
        <f t="shared" si="0"/>
        <v>1</v>
      </c>
    </row>
    <row r="30" spans="1:17" ht="90">
      <c r="A30" s="17" t="s">
        <v>41</v>
      </c>
      <c r="B30" s="4">
        <v>0.695</v>
      </c>
      <c r="C30" s="2">
        <v>0.75</v>
      </c>
      <c r="D30" s="4" t="s">
        <v>50</v>
      </c>
      <c r="E30" s="2">
        <v>0.75</v>
      </c>
      <c r="F30" s="4" t="s">
        <v>50</v>
      </c>
      <c r="G30" s="2">
        <f t="shared" si="2"/>
        <v>100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>IF(G30&gt;=100,1,0)</f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0.3575</v>
      </c>
      <c r="C31" s="4" t="s">
        <v>50</v>
      </c>
      <c r="D31" s="2">
        <v>0.5859333333333334</v>
      </c>
      <c r="E31" s="2">
        <v>0.3867</v>
      </c>
      <c r="F31" s="2">
        <f>IF(AND(D31=0,E31&gt;0),100,(IF(D31=0,0,E31/D31*100-100)))</f>
        <v>-34.00273068608489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0.5</v>
      </c>
      <c r="Q31" s="12">
        <f t="shared" si="0"/>
        <v>3</v>
      </c>
    </row>
    <row r="32" spans="1:17" ht="15">
      <c r="A32" s="17"/>
      <c r="B32" s="30" t="s">
        <v>53</v>
      </c>
      <c r="C32" s="30"/>
      <c r="D32" s="30"/>
      <c r="E32" s="30"/>
      <c r="F32" s="30"/>
      <c r="G32" s="30"/>
      <c r="H32" s="10">
        <f>SUM(H33:H37)</f>
        <v>0.5</v>
      </c>
      <c r="I32" s="4">
        <f>IF(V_пр_26_8&gt;0,1,0)</f>
        <v>1</v>
      </c>
      <c r="J32" s="4"/>
      <c r="L32" s="14"/>
      <c r="M32" s="14"/>
      <c r="N32" s="14"/>
      <c r="O32" s="10">
        <f>SUM(O33:O37)</f>
        <v>0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0.128</v>
      </c>
      <c r="C33" s="4">
        <v>0</v>
      </c>
      <c r="D33" s="4" t="s">
        <v>50</v>
      </c>
      <c r="E33" s="2">
        <v>0.06</v>
      </c>
      <c r="F33" s="2">
        <f>IF(AND(B33=0,E33&gt;0),100,(IF(B33=0,0,E33/B33*100-100)))</f>
        <v>-53.125</v>
      </c>
      <c r="G33" s="4" t="s">
        <v>50</v>
      </c>
      <c r="H33" s="10">
        <f t="shared" si="1"/>
        <v>0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0.196</v>
      </c>
      <c r="C34" s="2">
        <v>0.95</v>
      </c>
      <c r="D34" s="4" t="s">
        <v>50</v>
      </c>
      <c r="E34" s="2">
        <v>0.87</v>
      </c>
      <c r="F34" s="4" t="s">
        <v>50</v>
      </c>
      <c r="G34" s="2">
        <f>IF(C34=0,0,E34/C34*100)</f>
        <v>91.57894736842105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0.776</v>
      </c>
      <c r="C37" s="2">
        <v>0.95</v>
      </c>
      <c r="D37" s="4" t="s">
        <v>50</v>
      </c>
      <c r="E37" s="2">
        <v>0.754</v>
      </c>
      <c r="F37" s="4" t="s">
        <v>50</v>
      </c>
      <c r="G37" s="2">
        <f>IF(C37=0,0,E37/C37*100)</f>
        <v>79.36842105263159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30" t="s">
        <v>48</v>
      </c>
      <c r="C38" s="30"/>
      <c r="D38" s="30"/>
      <c r="E38" s="30"/>
      <c r="F38" s="30"/>
      <c r="G38" s="30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30" t="s">
        <v>54</v>
      </c>
      <c r="C46" s="30"/>
      <c r="D46" s="30"/>
      <c r="E46" s="30"/>
      <c r="F46" s="30"/>
      <c r="G46" s="30"/>
      <c r="H46" s="9">
        <f>V_пр_32_8+V_пр_26_8+V_пр_18_8+V_пр_1_8</f>
        <v>17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</v>
      </c>
      <c r="P46" s="26">
        <f>V_пр_32_8+V_пр_26_8+V_пр_18_8+V_пр_1_8</f>
        <v>17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1" t="s">
        <v>56</v>
      </c>
      <c r="B49" s="31" t="s">
        <v>56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</row>
    <row r="50" spans="1:11" ht="15">
      <c r="A50" s="31" t="s">
        <v>57</v>
      </c>
      <c r="B50" s="31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</row>
  </sheetData>
  <sheetProtection/>
  <autoFilter ref="A5:Q46"/>
  <mergeCells count="10">
    <mergeCell ref="A2:K2"/>
    <mergeCell ref="A3:K3"/>
    <mergeCell ref="B7:G7"/>
    <mergeCell ref="B24:G24"/>
    <mergeCell ref="B32:G32"/>
    <mergeCell ref="L3:P3"/>
    <mergeCell ref="B38:G38"/>
    <mergeCell ref="B46:G46"/>
    <mergeCell ref="A49:K49"/>
    <mergeCell ref="A50: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Колупаева А.С.</cp:lastModifiedBy>
  <cp:lastPrinted>2022-11-25T10:14:21Z</cp:lastPrinted>
  <dcterms:created xsi:type="dcterms:W3CDTF">2022-06-27T03:43:26Z</dcterms:created>
  <dcterms:modified xsi:type="dcterms:W3CDTF">2022-12-27T08:32:08Z</dcterms:modified>
  <cp:category/>
  <cp:version/>
  <cp:contentType/>
  <cp:contentStatus/>
</cp:coreProperties>
</file>